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ret\Desktop\ASTRA\SISUTEGEVUSED PROJEKT\2018\Vahehindamine 15.01.2019\"/>
    </mc:Choice>
  </mc:AlternateContent>
  <xr:revisionPtr revIDLastSave="0" documentId="13_ncr:1_{0882633B-B789-4289-BC14-4E0367CBF09B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vorm" sheetId="1" r:id="rId1"/>
    <sheet name="näidi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7" i="1" l="1"/>
  <c r="J16" i="1"/>
  <c r="K27" i="1"/>
  <c r="L24" i="1"/>
  <c r="L22" i="1"/>
  <c r="L19" i="1"/>
  <c r="L16" i="1"/>
  <c r="L13" i="1"/>
  <c r="L14" i="1"/>
  <c r="J13" i="1"/>
  <c r="J19" i="1"/>
  <c r="J20" i="1"/>
  <c r="J23" i="1"/>
  <c r="J24" i="1"/>
  <c r="J25" i="1"/>
  <c r="L11" i="1"/>
  <c r="L25" i="1"/>
  <c r="L26" i="1"/>
  <c r="L23" i="1"/>
  <c r="F23" i="1"/>
  <c r="L20" i="1"/>
  <c r="F20" i="1"/>
  <c r="F18" i="1"/>
  <c r="F17" i="1"/>
  <c r="L17" i="1"/>
  <c r="F15" i="1"/>
  <c r="L24" i="3"/>
  <c r="L23" i="3"/>
  <c r="F23" i="3"/>
  <c r="K22" i="3"/>
  <c r="I22" i="3"/>
  <c r="L21" i="3"/>
  <c r="F21" i="3"/>
  <c r="L20" i="3"/>
  <c r="F20" i="3"/>
  <c r="K19" i="3"/>
  <c r="I19" i="3"/>
  <c r="L18" i="3"/>
  <c r="F18" i="3"/>
  <c r="L17" i="3"/>
  <c r="F17" i="3"/>
  <c r="L16" i="3"/>
  <c r="F16" i="3"/>
  <c r="K14" i="3"/>
  <c r="I14" i="3"/>
  <c r="L13" i="3"/>
  <c r="F13" i="3"/>
  <c r="L15" i="3"/>
  <c r="F15" i="3"/>
  <c r="L12" i="3"/>
  <c r="F12" i="3"/>
  <c r="L11" i="3"/>
  <c r="F11" i="3"/>
  <c r="K10" i="3"/>
  <c r="I10" i="3"/>
  <c r="L10" i="3"/>
  <c r="F21" i="1"/>
  <c r="L22" i="3"/>
  <c r="L14" i="3"/>
  <c r="L19" i="3"/>
  <c r="L10" i="1"/>
  <c r="F14" i="1"/>
  <c r="F12" i="1"/>
  <c r="F11" i="1"/>
  <c r="J10" i="1"/>
  <c r="J26" i="1"/>
  <c r="J22" i="1"/>
  <c r="J17" i="1"/>
  <c r="J14" i="1"/>
  <c r="J11" i="1"/>
  <c r="J27" i="1"/>
  <c r="L27" i="1"/>
  <c r="I25" i="3"/>
  <c r="J19" i="3"/>
  <c r="J25" i="3"/>
  <c r="J12" i="3"/>
  <c r="J16" i="3"/>
  <c r="J22" i="3"/>
  <c r="J14" i="3"/>
  <c r="J24" i="3"/>
  <c r="J11" i="3"/>
  <c r="L25" i="3"/>
  <c r="J20" i="3"/>
  <c r="J13" i="3"/>
  <c r="J23" i="3"/>
  <c r="J15" i="3"/>
  <c r="J17" i="3"/>
  <c r="J21" i="3"/>
  <c r="J18" i="3"/>
  <c r="J10" i="3"/>
</calcChain>
</file>

<file path=xl/sharedStrings.xml><?xml version="1.0" encoding="utf-8"?>
<sst xmlns="http://schemas.openxmlformats.org/spreadsheetml/2006/main" count="210" uniqueCount="64">
  <si>
    <t>Mõõtühik</t>
  </si>
  <si>
    <t>%</t>
  </si>
  <si>
    <t>arv</t>
  </si>
  <si>
    <t>KOKKU</t>
  </si>
  <si>
    <t>Eelarve (euro)</t>
  </si>
  <si>
    <t>euro</t>
  </si>
  <si>
    <t>Saavutatud väärtus 31.12.2018 seisuga</t>
  </si>
  <si>
    <t>Tegevus (kajastada TAT-is toodud tegevus)</t>
  </si>
  <si>
    <t>Rahvusvahelise konkurentsivõime tõstmisele suunatud tegevused</t>
  </si>
  <si>
    <t>Õppe- ja teadustöö kvaliteedi ja efektiivsuse tõstmisele suunatud tegevused</t>
  </si>
  <si>
    <t>Jne</t>
  </si>
  <si>
    <t>2014-2018</t>
  </si>
  <si>
    <t>Projekti nr e-toetuse keskkonnas:</t>
  </si>
  <si>
    <t>Institutsionaalne arendusprogramm teadus- ja arendusasutustele ja kõrgkoolidele</t>
  </si>
  <si>
    <t>Tegevus:</t>
  </si>
  <si>
    <t>Vahetase (31.12.2018)</t>
  </si>
  <si>
    <t>2014-2018 tekkepõhised kulud (euro)</t>
  </si>
  <si>
    <t>Tekkepõhiste kulude osakaal eelarvest (%)</t>
  </si>
  <si>
    <t>Vahetaseme täitmine (%)</t>
  </si>
  <si>
    <t>Sihtväärtus (2022)</t>
  </si>
  <si>
    <t>Väljundi/tegevuse eelarve osakaal kogu eelarvest (%)</t>
  </si>
  <si>
    <t>Toetuse saaja:</t>
  </si>
  <si>
    <t>Aruandeperiood:</t>
  </si>
  <si>
    <t>Väljund:</t>
  </si>
  <si>
    <t>Kaudne kulu</t>
  </si>
  <si>
    <r>
      <t>Projekti näitajate, tegevuskava ja eelarve täitmine</t>
    </r>
    <r>
      <rPr>
        <sz val="10"/>
        <color theme="1"/>
        <rFont val="Cambria"/>
        <family val="1"/>
        <scheme val="major"/>
      </rPr>
      <t xml:space="preserve"> (esitatakse vahehindamis- ja lõpparuandega)</t>
    </r>
  </si>
  <si>
    <t>Algtase</t>
  </si>
  <si>
    <t>Õppimise ja õpetamise oskused ning tingimused on paranenud, õpingute efektiivsus on suurenenud</t>
  </si>
  <si>
    <t>Ettevõtluskoostöö maht on suurenenud</t>
  </si>
  <si>
    <t>Ettevõtluslepingute maht</t>
  </si>
  <si>
    <t>Näitaja nimetus</t>
  </si>
  <si>
    <t>Koostöö tugevdamine teadus- ja arendusasutuste, kõrgkoolide ja ettevõtete vahel</t>
  </si>
  <si>
    <t>Õppe- ning teadustöö infrastruktuuri soetamine ja kaasajastamine: õppeinfrastruktuur</t>
  </si>
  <si>
    <t>Uusi õppelaboreid kasutavatel õppekavadel õppivate üliõpilaste osakaal</t>
  </si>
  <si>
    <t>Doktoriõppe kvaliteedi ja efektiivsuse suurendamisega seotud tegevused</t>
  </si>
  <si>
    <t>Tallinna Tervishoiu Kõrgkool</t>
  </si>
  <si>
    <t>2014- 2020.4.01.16-0048</t>
  </si>
  <si>
    <t>Tõusnud on tervishoiu valdkonna rakenduskõrgharidusõppe kvaliteet, suurenenud rahvusvahelistumine ning kasvanud on koostöö maht ettevõtetega.</t>
  </si>
  <si>
    <t>Üliõpilaste arv õppekava kohta</t>
  </si>
  <si>
    <t>Üliõpilaste arv</t>
  </si>
  <si>
    <t>Haldus- ja tugitöötajate suhe akadeemilise töötaja kohta, FTE</t>
  </si>
  <si>
    <t>Suhtarv</t>
  </si>
  <si>
    <t>Toetuse saajaga koostööd tegevate teiste teadusastutuste arv</t>
  </si>
  <si>
    <t>Arv</t>
  </si>
  <si>
    <t>Doktorikraadiga akadeemiliste töötajate osakaal, FTE</t>
  </si>
  <si>
    <t>Ingliskeelsetel õppekavadel õppivate üliõpilaste arv õppekava kohta</t>
  </si>
  <si>
    <t>Korraliste välisõppejõudude ja välisteadlaste arv</t>
  </si>
  <si>
    <t>Ettevõtetega sõlmitud koostöölepingute rahaline maht</t>
  </si>
  <si>
    <t>Summa</t>
  </si>
  <si>
    <t>Toetust saavate teadusasutustega koostööd tegevate ettevõtete arv</t>
  </si>
  <si>
    <t>Ettevõtete arv</t>
  </si>
  <si>
    <t>Üliõpilaste ja teadlaste arv (FTE), kes kasutavad uut või kaasajastatud infrastruktuuri</t>
  </si>
  <si>
    <t>Struktuursete ümberkorralduste läbiviimine (T1)</t>
  </si>
  <si>
    <t>Struktuursete ümberkorralduste läbiviimine (T1) personalikulud</t>
  </si>
  <si>
    <t>Õppe- ning teadustöö infrastruktuuri soetamine ja kaasajastamine (T16)</t>
  </si>
  <si>
    <t>Õppe- ning teadustöö infrastruktuuri soetamine ja kaasajastamine (T16) personalikulu</t>
  </si>
  <si>
    <t>Koostöö tugevdamine teadus- ja arendusasutuste, kõrgkoolide ja ettevõtete vahel (T14)</t>
  </si>
  <si>
    <t>Õppe- ja teadustöö kvaliteedi ja efektiivsuse tõstmisele suunatud tegevused (T7, T15)</t>
  </si>
  <si>
    <t>Õppe- ja teadustöö kvaliteedi ja efektiivsuse tõstmisele suunatud tegevused (T7, T15)  personalikulud</t>
  </si>
  <si>
    <t>Koostöö tugevdamine teadus- ja arendusasutuste, kõrgkoolide ja ettevõtete vahel (T14) personalikulu</t>
  </si>
  <si>
    <t>Kaudne kulu (T4)</t>
  </si>
  <si>
    <t>Horisontaalne personalikulu (T3)</t>
  </si>
  <si>
    <t>Rahvusvahelise konkurentsivõime tõstmisele suunatud tegevused (T8, T9, T11) personalikulu</t>
  </si>
  <si>
    <t>Rahvusvahelise konkurentsivõime tõstmisele suunatud tegevused (T8, T9, T11)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</si>
</sst>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color rgb="FF1A1A1A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u/>
      <sz val="10"/>
      <color indexed="12"/>
      <name val="Arial"/>
      <family val="2"/>
      <charset val="186"/>
    </font>
    <font>
      <u/>
      <sz val="11"/>
      <color theme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0"/>
      <name val="Arial"/>
      <family val="2"/>
      <charset val="186"/>
    </font>
    <font>
      <sz val="11"/>
      <color indexed="60"/>
      <name val="Calibri"/>
      <family val="2"/>
      <charset val="186"/>
    </font>
    <font>
      <sz val="10"/>
      <color theme="1"/>
      <name val="Arial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</fonts>
  <fills count="2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3" applyNumberFormat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4" applyNumberFormat="0" applyFill="0" applyAlignment="0" applyProtection="0"/>
    <xf numFmtId="0" fontId="16" fillId="20" borderId="5" applyNumberFormat="0" applyAlignment="0" applyProtection="0"/>
    <xf numFmtId="0" fontId="17" fillId="0" borderId="6" applyNumberFormat="0" applyFill="0" applyAlignment="0" applyProtection="0"/>
    <xf numFmtId="0" fontId="18" fillId="21" borderId="7" applyNumberFormat="0" applyFont="0" applyAlignment="0" applyProtection="0"/>
    <xf numFmtId="0" fontId="19" fillId="22" borderId="0" applyNumberFormat="0" applyBorder="0" applyAlignment="0" applyProtection="0"/>
    <xf numFmtId="0" fontId="18" fillId="0" borderId="0"/>
    <xf numFmtId="0" fontId="18" fillId="0" borderId="0"/>
    <xf numFmtId="0" fontId="7" fillId="0" borderId="0"/>
    <xf numFmtId="0" fontId="20" fillId="0" borderId="0"/>
    <xf numFmtId="0" fontId="18" fillId="0" borderId="0"/>
    <xf numFmtId="0" fontId="18" fillId="0" borderId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6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10" borderId="3" applyNumberFormat="0" applyAlignment="0" applyProtection="0"/>
    <xf numFmtId="0" fontId="27" fillId="19" borderId="11" applyNumberFormat="0" applyAlignment="0" applyProtection="0"/>
  </cellStyleXfs>
  <cellXfs count="84">
    <xf numFmtId="0" fontId="0" fillId="0" borderId="0" xfId="0"/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9" fontId="2" fillId="3" borderId="1" xfId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9" fontId="2" fillId="4" borderId="1" xfId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3" borderId="0" xfId="0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9" fontId="3" fillId="4" borderId="1" xfId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9" fontId="3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" fontId="2" fillId="3" borderId="12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27" borderId="2" xfId="0" applyFont="1" applyFill="1" applyBorder="1" applyAlignment="1">
      <alignment horizontal="left" vertical="center" wrapText="1"/>
    </xf>
    <xf numFmtId="0" fontId="4" fillId="27" borderId="1" xfId="0" applyFont="1" applyFill="1" applyBorder="1" applyAlignment="1">
      <alignment horizontal="right" vertical="center" wrapText="1"/>
    </xf>
    <xf numFmtId="9" fontId="4" fillId="27" borderId="1" xfId="0" applyNumberFormat="1" applyFont="1" applyFill="1" applyBorder="1" applyAlignment="1">
      <alignment horizontal="right" vertical="center" wrapText="1"/>
    </xf>
    <xf numFmtId="0" fontId="2" fillId="27" borderId="12" xfId="0" applyFont="1" applyFill="1" applyBorder="1" applyAlignment="1">
      <alignment horizontal="center" vertical="center" wrapText="1"/>
    </xf>
    <xf numFmtId="3" fontId="4" fillId="27" borderId="1" xfId="0" applyNumberFormat="1" applyFont="1" applyFill="1" applyBorder="1" applyAlignment="1">
      <alignment horizontal="right" vertical="center" wrapText="1"/>
    </xf>
    <xf numFmtId="0" fontId="2" fillId="27" borderId="16" xfId="0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vertical="center" wrapText="1"/>
    </xf>
    <xf numFmtId="9" fontId="3" fillId="2" borderId="1" xfId="0" applyNumberFormat="1" applyFont="1" applyFill="1" applyBorder="1" applyAlignment="1">
      <alignment horizontal="right" vertical="center"/>
    </xf>
    <xf numFmtId="10" fontId="2" fillId="4" borderId="1" xfId="1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10" fontId="2" fillId="0" borderId="1" xfId="1" applyNumberFormat="1" applyFont="1" applyFill="1" applyBorder="1" applyAlignment="1">
      <alignment horizontal="right" vertical="center"/>
    </xf>
    <xf numFmtId="10" fontId="5" fillId="0" borderId="1" xfId="1" applyNumberFormat="1" applyFont="1" applyFill="1" applyBorder="1" applyAlignment="1">
      <alignment horizontal="right" vertical="center"/>
    </xf>
    <xf numFmtId="4" fontId="5" fillId="0" borderId="16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/>
    </xf>
    <xf numFmtId="10" fontId="3" fillId="4" borderId="1" xfId="1" applyNumberFormat="1" applyFont="1" applyFill="1" applyBorder="1" applyAlignment="1">
      <alignment vertical="center"/>
    </xf>
    <xf numFmtId="2" fontId="3" fillId="4" borderId="1" xfId="1" applyNumberFormat="1" applyFont="1" applyFill="1" applyBorder="1" applyAlignment="1">
      <alignment vertical="center"/>
    </xf>
    <xf numFmtId="10" fontId="5" fillId="0" borderId="1" xfId="1" applyNumberFormat="1" applyFont="1" applyFill="1" applyBorder="1" applyAlignment="1">
      <alignment horizontal="right" vertical="center"/>
    </xf>
    <xf numFmtId="10" fontId="2" fillId="0" borderId="1" xfId="1" applyNumberFormat="1" applyFont="1" applyFill="1" applyBorder="1" applyAlignment="1">
      <alignment horizontal="right" vertical="center"/>
    </xf>
    <xf numFmtId="4" fontId="5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9" fontId="4" fillId="28" borderId="1" xfId="0" applyNumberFormat="1" applyFont="1" applyFill="1" applyBorder="1" applyAlignment="1">
      <alignment horizontal="right" vertical="center" wrapText="1"/>
    </xf>
  </cellXfs>
  <cellStyles count="54">
    <cellStyle name="20% – rõhk1" xfId="2" xr:uid="{00000000-0005-0000-0000-000000000000}"/>
    <cellStyle name="20% – rõhk2" xfId="3" xr:uid="{00000000-0005-0000-0000-000001000000}"/>
    <cellStyle name="20% – rõhk3" xfId="4" xr:uid="{00000000-0005-0000-0000-000002000000}"/>
    <cellStyle name="20% – rõhk4" xfId="5" xr:uid="{00000000-0005-0000-0000-000003000000}"/>
    <cellStyle name="20% – rõhk5" xfId="6" xr:uid="{00000000-0005-0000-0000-000004000000}"/>
    <cellStyle name="20% – rõhk6" xfId="7" xr:uid="{00000000-0005-0000-0000-000005000000}"/>
    <cellStyle name="40% – rõhk1" xfId="8" xr:uid="{00000000-0005-0000-0000-000006000000}"/>
    <cellStyle name="40% – rõhk2" xfId="9" xr:uid="{00000000-0005-0000-0000-000007000000}"/>
    <cellStyle name="40% – rõhk3" xfId="10" xr:uid="{00000000-0005-0000-0000-000008000000}"/>
    <cellStyle name="40% – rõhk4" xfId="11" xr:uid="{00000000-0005-0000-0000-000009000000}"/>
    <cellStyle name="40% – rõhk5" xfId="12" xr:uid="{00000000-0005-0000-0000-00000A000000}"/>
    <cellStyle name="40% – rõhk6" xfId="13" xr:uid="{00000000-0005-0000-0000-00000B000000}"/>
    <cellStyle name="60% – rõhk1" xfId="14" xr:uid="{00000000-0005-0000-0000-00000C000000}"/>
    <cellStyle name="60% – rõhk2" xfId="15" xr:uid="{00000000-0005-0000-0000-00000D000000}"/>
    <cellStyle name="60% – rõhk3" xfId="16" xr:uid="{00000000-0005-0000-0000-00000E000000}"/>
    <cellStyle name="60% – rõhk4" xfId="17" xr:uid="{00000000-0005-0000-0000-00000F000000}"/>
    <cellStyle name="60% – rõhk5" xfId="18" xr:uid="{00000000-0005-0000-0000-000010000000}"/>
    <cellStyle name="60% – rõhk6" xfId="19" xr:uid="{00000000-0005-0000-0000-000011000000}"/>
    <cellStyle name="Arvutus" xfId="20" xr:uid="{00000000-0005-0000-0000-000012000000}"/>
    <cellStyle name="Halb" xfId="21" xr:uid="{00000000-0005-0000-0000-000013000000}"/>
    <cellStyle name="Hea" xfId="22" xr:uid="{00000000-0005-0000-0000-000014000000}"/>
    <cellStyle name="Hoiatuse tekst" xfId="23" xr:uid="{00000000-0005-0000-0000-000015000000}"/>
    <cellStyle name="Hyperlink 2" xfId="24" xr:uid="{00000000-0005-0000-0000-000016000000}"/>
    <cellStyle name="Hyperlink 3" xfId="25" xr:uid="{00000000-0005-0000-0000-000017000000}"/>
    <cellStyle name="Kokku" xfId="26" xr:uid="{00000000-0005-0000-0000-000018000000}"/>
    <cellStyle name="Kontrolli lahtrit" xfId="27" xr:uid="{00000000-0005-0000-0000-000019000000}"/>
    <cellStyle name="Lingitud lahter" xfId="28" xr:uid="{00000000-0005-0000-0000-00001A000000}"/>
    <cellStyle name="Märkus" xfId="29" xr:uid="{00000000-0005-0000-0000-00001B000000}"/>
    <cellStyle name="Neutraalne" xfId="30" xr:uid="{00000000-0005-0000-0000-00001C000000}"/>
    <cellStyle name="Normaallaad" xfId="0" builtinId="0"/>
    <cellStyle name="Normaallaad 2" xfId="31" xr:uid="{00000000-0005-0000-0000-00001D000000}"/>
    <cellStyle name="Normaallaad 3" xfId="32" xr:uid="{00000000-0005-0000-0000-00001E000000}"/>
    <cellStyle name="Normal 2" xfId="33" xr:uid="{00000000-0005-0000-0000-000020000000}"/>
    <cellStyle name="Normal 3" xfId="34" xr:uid="{00000000-0005-0000-0000-000021000000}"/>
    <cellStyle name="Normal 3 2" xfId="35" xr:uid="{00000000-0005-0000-0000-000022000000}"/>
    <cellStyle name="Normal 4" xfId="36" xr:uid="{00000000-0005-0000-0000-000023000000}"/>
    <cellStyle name="Pealkiri" xfId="37" xr:uid="{00000000-0005-0000-0000-000024000000}"/>
    <cellStyle name="Pealkiri 1" xfId="38" xr:uid="{00000000-0005-0000-0000-000025000000}"/>
    <cellStyle name="Pealkiri 2" xfId="39" xr:uid="{00000000-0005-0000-0000-000026000000}"/>
    <cellStyle name="Pealkiri 3" xfId="40" xr:uid="{00000000-0005-0000-0000-000027000000}"/>
    <cellStyle name="Pealkiri 4" xfId="41" xr:uid="{00000000-0005-0000-0000-000028000000}"/>
    <cellStyle name="Percent 2" xfId="42" xr:uid="{00000000-0005-0000-0000-00002A000000}"/>
    <cellStyle name="Percent 3" xfId="43" xr:uid="{00000000-0005-0000-0000-00002B000000}"/>
    <cellStyle name="Percent 3 2" xfId="44" xr:uid="{00000000-0005-0000-0000-00002C000000}"/>
    <cellStyle name="Protsent" xfId="1" builtinId="5"/>
    <cellStyle name="Rõhk1" xfId="45" xr:uid="{00000000-0005-0000-0000-00002D000000}"/>
    <cellStyle name="Rõhk2" xfId="46" xr:uid="{00000000-0005-0000-0000-00002E000000}"/>
    <cellStyle name="Rõhk3" xfId="47" xr:uid="{00000000-0005-0000-0000-00002F000000}"/>
    <cellStyle name="Rõhk4" xfId="48" xr:uid="{00000000-0005-0000-0000-000030000000}"/>
    <cellStyle name="Rõhk5" xfId="49" xr:uid="{00000000-0005-0000-0000-000031000000}"/>
    <cellStyle name="Rõhk6" xfId="50" xr:uid="{00000000-0005-0000-0000-000032000000}"/>
    <cellStyle name="Selgitav tekst" xfId="51" xr:uid="{00000000-0005-0000-0000-000033000000}"/>
    <cellStyle name="Sisestus" xfId="52" xr:uid="{00000000-0005-0000-0000-000034000000}"/>
    <cellStyle name="Väljund" xfId="5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7"/>
  <sheetViews>
    <sheetView tabSelected="1" topLeftCell="A2" workbookViewId="0">
      <selection activeCell="G12" sqref="G12"/>
    </sheetView>
  </sheetViews>
  <sheetFormatPr defaultRowHeight="12.75" x14ac:dyDescent="0.25"/>
  <cols>
    <col min="1" max="1" width="27.7109375" style="19" bestFit="1" customWidth="1"/>
    <col min="2" max="2" width="10.5703125" style="19" customWidth="1"/>
    <col min="3" max="3" width="8" style="19" customWidth="1"/>
    <col min="4" max="4" width="11.28515625" style="19" bestFit="1" customWidth="1"/>
    <col min="5" max="5" width="16.28515625" style="52" bestFit="1" customWidth="1"/>
    <col min="6" max="6" width="11.140625" style="19" bestFit="1" customWidth="1"/>
    <col min="7" max="7" width="9.85546875" style="19" bestFit="1" customWidth="1"/>
    <col min="8" max="8" width="30" style="27" customWidth="1"/>
    <col min="9" max="9" width="14.5703125" style="24" customWidth="1"/>
    <col min="10" max="10" width="15.85546875" style="19" customWidth="1"/>
    <col min="11" max="11" width="15" style="19" bestFit="1" customWidth="1"/>
    <col min="12" max="12" width="12.85546875" style="19" bestFit="1" customWidth="1"/>
    <col min="13" max="16384" width="9.140625" style="19"/>
  </cols>
  <sheetData>
    <row r="2" spans="1:12" x14ac:dyDescent="0.25">
      <c r="A2" s="70" t="s">
        <v>25</v>
      </c>
      <c r="B2" s="70"/>
      <c r="C2" s="70"/>
      <c r="D2" s="70"/>
      <c r="E2" s="70"/>
      <c r="F2" s="70"/>
      <c r="G2" s="70"/>
      <c r="H2" s="70"/>
      <c r="I2" s="70"/>
    </row>
    <row r="3" spans="1:12" x14ac:dyDescent="0.25">
      <c r="A3" s="38"/>
      <c r="B3" s="38"/>
      <c r="C3" s="38"/>
      <c r="D3" s="38"/>
      <c r="E3" s="48"/>
      <c r="F3" s="38"/>
      <c r="G3" s="38"/>
      <c r="H3" s="38"/>
      <c r="I3" s="38"/>
    </row>
    <row r="4" spans="1:12" x14ac:dyDescent="0.25">
      <c r="A4" s="20" t="s">
        <v>14</v>
      </c>
      <c r="B4" s="67" t="s">
        <v>13</v>
      </c>
      <c r="C4" s="68"/>
      <c r="D4" s="68"/>
      <c r="E4" s="68"/>
      <c r="F4" s="68"/>
      <c r="G4" s="68"/>
      <c r="H4" s="68"/>
      <c r="I4" s="69"/>
    </row>
    <row r="5" spans="1:12" x14ac:dyDescent="0.25">
      <c r="A5" s="20" t="s">
        <v>21</v>
      </c>
      <c r="B5" s="67" t="s">
        <v>35</v>
      </c>
      <c r="C5" s="68"/>
      <c r="D5" s="68"/>
      <c r="E5" s="68"/>
      <c r="F5" s="68"/>
      <c r="G5" s="68"/>
      <c r="H5" s="68"/>
      <c r="I5" s="69"/>
    </row>
    <row r="6" spans="1:12" x14ac:dyDescent="0.25">
      <c r="A6" s="20" t="s">
        <v>12</v>
      </c>
      <c r="B6" s="67" t="s">
        <v>36</v>
      </c>
      <c r="C6" s="68"/>
      <c r="D6" s="68"/>
      <c r="E6" s="68"/>
      <c r="F6" s="68"/>
      <c r="G6" s="68"/>
      <c r="H6" s="68"/>
      <c r="I6" s="69"/>
    </row>
    <row r="7" spans="1:12" x14ac:dyDescent="0.25">
      <c r="A7" s="20" t="s">
        <v>22</v>
      </c>
      <c r="B7" s="67" t="s">
        <v>11</v>
      </c>
      <c r="C7" s="68"/>
      <c r="D7" s="68"/>
      <c r="E7" s="68"/>
      <c r="F7" s="68"/>
      <c r="G7" s="68"/>
      <c r="H7" s="68"/>
      <c r="I7" s="69"/>
    </row>
    <row r="9" spans="1:12" s="21" customFormat="1" ht="51" x14ac:dyDescent="0.25">
      <c r="A9" s="7" t="s">
        <v>30</v>
      </c>
      <c r="B9" s="7" t="s">
        <v>0</v>
      </c>
      <c r="C9" s="8" t="s">
        <v>26</v>
      </c>
      <c r="D9" s="8" t="s">
        <v>15</v>
      </c>
      <c r="E9" s="9" t="s">
        <v>6</v>
      </c>
      <c r="F9" s="8" t="s">
        <v>18</v>
      </c>
      <c r="G9" s="8" t="s">
        <v>19</v>
      </c>
      <c r="H9" s="9" t="s">
        <v>7</v>
      </c>
      <c r="I9" s="10" t="s">
        <v>4</v>
      </c>
      <c r="J9" s="8" t="s">
        <v>20</v>
      </c>
      <c r="K9" s="8" t="s">
        <v>16</v>
      </c>
      <c r="L9" s="8" t="s">
        <v>17</v>
      </c>
    </row>
    <row r="10" spans="1:12" s="22" customFormat="1" ht="26.25" customHeight="1" x14ac:dyDescent="0.25">
      <c r="A10" s="29" t="s">
        <v>23</v>
      </c>
      <c r="B10" s="77" t="s">
        <v>37</v>
      </c>
      <c r="C10" s="78"/>
      <c r="D10" s="78"/>
      <c r="E10" s="78"/>
      <c r="F10" s="78"/>
      <c r="G10" s="78"/>
      <c r="H10" s="79"/>
      <c r="I10" s="30">
        <v>756632.19</v>
      </c>
      <c r="J10" s="11">
        <f>I10/$I$27</f>
        <v>1</v>
      </c>
      <c r="K10" s="30">
        <v>246126.3</v>
      </c>
      <c r="L10" s="46">
        <f>K10/I10</f>
        <v>0.32529187001679111</v>
      </c>
    </row>
    <row r="11" spans="1:12" s="23" customFormat="1" ht="25.5" x14ac:dyDescent="0.25">
      <c r="A11" s="1" t="s">
        <v>38</v>
      </c>
      <c r="B11" s="2" t="s">
        <v>39</v>
      </c>
      <c r="C11" s="2">
        <v>167.75</v>
      </c>
      <c r="D11" s="2">
        <v>181.25</v>
      </c>
      <c r="E11" s="49">
        <v>189.87</v>
      </c>
      <c r="F11" s="3">
        <f t="shared" ref="F11:F23" si="0">E11/D11</f>
        <v>1.0475586206896552</v>
      </c>
      <c r="G11" s="2">
        <v>177.78</v>
      </c>
      <c r="H11" s="65" t="s">
        <v>52</v>
      </c>
      <c r="I11" s="62">
        <v>9710.64</v>
      </c>
      <c r="J11" s="61">
        <f>I11/$I$27</f>
        <v>1.2834029702066999E-2</v>
      </c>
      <c r="K11" s="64">
        <v>9710.64</v>
      </c>
      <c r="L11" s="60">
        <f>K11/I11</f>
        <v>1</v>
      </c>
    </row>
    <row r="12" spans="1:12" s="23" customFormat="1" ht="40.5" customHeight="1" x14ac:dyDescent="0.25">
      <c r="A12" s="1" t="s">
        <v>40</v>
      </c>
      <c r="B12" s="2" t="s">
        <v>41</v>
      </c>
      <c r="C12" s="2">
        <v>0.67</v>
      </c>
      <c r="D12" s="2">
        <v>0.61</v>
      </c>
      <c r="E12" s="49">
        <v>0.53</v>
      </c>
      <c r="F12" s="83">
        <f t="shared" si="0"/>
        <v>0.86885245901639352</v>
      </c>
      <c r="G12" s="2">
        <v>0.56999999999999995</v>
      </c>
      <c r="H12" s="66"/>
      <c r="I12" s="63"/>
      <c r="J12" s="61"/>
      <c r="K12" s="64"/>
      <c r="L12" s="60"/>
    </row>
    <row r="13" spans="1:12" s="23" customFormat="1" ht="40.5" customHeight="1" x14ac:dyDescent="0.25">
      <c r="A13" s="39"/>
      <c r="B13" s="40"/>
      <c r="C13" s="40"/>
      <c r="D13" s="40"/>
      <c r="E13" s="49"/>
      <c r="F13" s="41"/>
      <c r="G13" s="40"/>
      <c r="H13" s="42" t="s">
        <v>53</v>
      </c>
      <c r="I13" s="55">
        <v>0</v>
      </c>
      <c r="J13" s="53">
        <f>I13/$I$27</f>
        <v>0</v>
      </c>
      <c r="K13" s="56">
        <v>0</v>
      </c>
      <c r="L13" s="54" t="e">
        <f>K13/I13</f>
        <v>#DIV/0!</v>
      </c>
    </row>
    <row r="14" spans="1:12" s="23" customFormat="1" ht="38.25" x14ac:dyDescent="0.25">
      <c r="A14" s="1" t="s">
        <v>42</v>
      </c>
      <c r="B14" s="2" t="s">
        <v>43</v>
      </c>
      <c r="C14" s="2">
        <v>3</v>
      </c>
      <c r="D14" s="4">
        <v>8</v>
      </c>
      <c r="E14" s="50">
        <v>8</v>
      </c>
      <c r="F14" s="3">
        <f t="shared" si="0"/>
        <v>1</v>
      </c>
      <c r="G14" s="2">
        <v>12</v>
      </c>
      <c r="H14" s="65" t="s">
        <v>57</v>
      </c>
      <c r="I14" s="62">
        <v>35488.14</v>
      </c>
      <c r="J14" s="61">
        <f>I14/$I$27</f>
        <v>4.690276262235156E-2</v>
      </c>
      <c r="K14" s="64">
        <v>10657.93</v>
      </c>
      <c r="L14" s="60">
        <f t="shared" ref="L14:L26" si="1">K14/I14</f>
        <v>0.30032371378156197</v>
      </c>
    </row>
    <row r="15" spans="1:12" s="23" customFormat="1" ht="25.5" x14ac:dyDescent="0.25">
      <c r="A15" s="1" t="s">
        <v>44</v>
      </c>
      <c r="B15" s="2" t="s">
        <v>43</v>
      </c>
      <c r="C15" s="2">
        <v>5</v>
      </c>
      <c r="D15" s="4">
        <v>8</v>
      </c>
      <c r="E15" s="50">
        <v>9</v>
      </c>
      <c r="F15" s="3">
        <f t="shared" si="0"/>
        <v>1.125</v>
      </c>
      <c r="G15" s="2">
        <v>10</v>
      </c>
      <c r="H15" s="66"/>
      <c r="I15" s="63"/>
      <c r="J15" s="61"/>
      <c r="K15" s="64"/>
      <c r="L15" s="60"/>
    </row>
    <row r="16" spans="1:12" s="23" customFormat="1" ht="51" x14ac:dyDescent="0.25">
      <c r="A16" s="39"/>
      <c r="B16" s="40"/>
      <c r="C16" s="40"/>
      <c r="D16" s="43"/>
      <c r="E16" s="50"/>
      <c r="F16" s="41"/>
      <c r="G16" s="40"/>
      <c r="H16" s="44" t="s">
        <v>58</v>
      </c>
      <c r="I16" s="56">
        <v>35842.76</v>
      </c>
      <c r="J16" s="53">
        <f>I16/$I$27</f>
        <v>4.737144477027868E-2</v>
      </c>
      <c r="K16" s="56">
        <v>30842.76</v>
      </c>
      <c r="L16" s="54">
        <f>K16/I16</f>
        <v>0.86050181403441017</v>
      </c>
    </row>
    <row r="17" spans="1:12" s="23" customFormat="1" ht="38.25" x14ac:dyDescent="0.25">
      <c r="A17" s="1" t="s">
        <v>45</v>
      </c>
      <c r="B17" s="2" t="s">
        <v>39</v>
      </c>
      <c r="C17" s="2">
        <v>0</v>
      </c>
      <c r="D17" s="4">
        <v>0</v>
      </c>
      <c r="E17" s="50">
        <v>0</v>
      </c>
      <c r="F17" s="3" t="e">
        <f t="shared" si="0"/>
        <v>#DIV/0!</v>
      </c>
      <c r="G17" s="2">
        <v>15</v>
      </c>
      <c r="H17" s="65" t="s">
        <v>63</v>
      </c>
      <c r="I17" s="62">
        <v>132000</v>
      </c>
      <c r="J17" s="61">
        <f>I17/$I$27</f>
        <v>0.1744572881574071</v>
      </c>
      <c r="K17" s="64">
        <v>42232.59</v>
      </c>
      <c r="L17" s="60">
        <f t="shared" ref="L17" si="2">K17/I17</f>
        <v>0.31994386363636362</v>
      </c>
    </row>
    <row r="18" spans="1:12" s="23" customFormat="1" ht="25.5" x14ac:dyDescent="0.25">
      <c r="A18" s="1" t="s">
        <v>46</v>
      </c>
      <c r="B18" s="2" t="s">
        <v>43</v>
      </c>
      <c r="C18" s="2">
        <v>0</v>
      </c>
      <c r="D18" s="4">
        <v>1</v>
      </c>
      <c r="E18" s="51">
        <v>1.1499999999999999</v>
      </c>
      <c r="F18" s="3">
        <f t="shared" si="0"/>
        <v>1.1499999999999999</v>
      </c>
      <c r="G18" s="2">
        <v>1</v>
      </c>
      <c r="H18" s="66"/>
      <c r="I18" s="63"/>
      <c r="J18" s="61"/>
      <c r="K18" s="64"/>
      <c r="L18" s="60"/>
    </row>
    <row r="19" spans="1:12" s="23" customFormat="1" ht="38.25" x14ac:dyDescent="0.25">
      <c r="A19" s="39"/>
      <c r="B19" s="40"/>
      <c r="C19" s="40"/>
      <c r="D19" s="43"/>
      <c r="E19" s="51"/>
      <c r="F19" s="41"/>
      <c r="G19" s="40"/>
      <c r="H19" s="44" t="s">
        <v>62</v>
      </c>
      <c r="I19" s="55">
        <v>26942.14</v>
      </c>
      <c r="J19" s="53">
        <f>I19/$I$27</f>
        <v>3.5607974860281853E-2</v>
      </c>
      <c r="K19" s="56">
        <v>4942.1400000000003</v>
      </c>
      <c r="L19" s="54">
        <f>K19/I19</f>
        <v>0.18343531731332405</v>
      </c>
    </row>
    <row r="20" spans="1:12" s="23" customFormat="1" ht="25.5" x14ac:dyDescent="0.25">
      <c r="A20" s="1" t="s">
        <v>47</v>
      </c>
      <c r="B20" s="2" t="s">
        <v>48</v>
      </c>
      <c r="C20" s="2">
        <v>45000</v>
      </c>
      <c r="D20" s="4">
        <v>100000</v>
      </c>
      <c r="E20" s="50">
        <v>53353.25</v>
      </c>
      <c r="F20" s="3">
        <f t="shared" si="0"/>
        <v>0.53353249999999997</v>
      </c>
      <c r="G20" s="2">
        <v>200000</v>
      </c>
      <c r="H20" s="65" t="s">
        <v>56</v>
      </c>
      <c r="I20" s="62">
        <v>246400</v>
      </c>
      <c r="J20" s="61">
        <f>I20/$I$27</f>
        <v>0.3256536045604933</v>
      </c>
      <c r="K20" s="64">
        <v>70007.149999999994</v>
      </c>
      <c r="L20" s="60">
        <f t="shared" ref="L20" si="3">K20/I20</f>
        <v>0.28411992694805194</v>
      </c>
    </row>
    <row r="21" spans="1:12" s="23" customFormat="1" ht="25.5" x14ac:dyDescent="0.25">
      <c r="A21" s="1" t="s">
        <v>49</v>
      </c>
      <c r="B21" s="2" t="s">
        <v>50</v>
      </c>
      <c r="C21" s="2">
        <v>8</v>
      </c>
      <c r="D21" s="2">
        <v>18</v>
      </c>
      <c r="E21" s="49">
        <v>17</v>
      </c>
      <c r="F21" s="3">
        <f t="shared" si="0"/>
        <v>0.94444444444444442</v>
      </c>
      <c r="G21" s="2">
        <v>25</v>
      </c>
      <c r="H21" s="66"/>
      <c r="I21" s="63"/>
      <c r="J21" s="61"/>
      <c r="K21" s="64"/>
      <c r="L21" s="60"/>
    </row>
    <row r="22" spans="1:12" s="23" customFormat="1" ht="51" x14ac:dyDescent="0.25">
      <c r="A22" s="39"/>
      <c r="B22" s="40"/>
      <c r="C22" s="40"/>
      <c r="D22" s="40"/>
      <c r="E22" s="49"/>
      <c r="F22" s="41"/>
      <c r="G22" s="40"/>
      <c r="H22" s="44" t="s">
        <v>59</v>
      </c>
      <c r="I22" s="56">
        <v>1715.1</v>
      </c>
      <c r="J22" s="53">
        <f>I22/$I$27</f>
        <v>2.2667552645361283E-3</v>
      </c>
      <c r="K22" s="57">
        <v>943.09</v>
      </c>
      <c r="L22" s="54">
        <f>K22/I22</f>
        <v>0.54987464287796639</v>
      </c>
    </row>
    <row r="23" spans="1:12" s="23" customFormat="1" ht="38.25" x14ac:dyDescent="0.25">
      <c r="A23" s="1" t="s">
        <v>51</v>
      </c>
      <c r="B23" s="2" t="s">
        <v>43</v>
      </c>
      <c r="C23" s="2">
        <v>1421</v>
      </c>
      <c r="D23" s="2">
        <v>1539</v>
      </c>
      <c r="E23" s="49">
        <v>1932</v>
      </c>
      <c r="F23" s="3">
        <f t="shared" si="0"/>
        <v>1.2553606237816763</v>
      </c>
      <c r="G23" s="2">
        <v>1694</v>
      </c>
      <c r="H23" s="13" t="s">
        <v>54</v>
      </c>
      <c r="I23" s="56">
        <v>190433.41</v>
      </c>
      <c r="J23" s="53">
        <f>I23/$I$27</f>
        <v>0.25168557790278528</v>
      </c>
      <c r="K23" s="57">
        <v>56163.73</v>
      </c>
      <c r="L23" s="54">
        <f t="shared" si="1"/>
        <v>0.29492582210232965</v>
      </c>
    </row>
    <row r="24" spans="1:12" s="23" customFormat="1" ht="51" x14ac:dyDescent="0.25">
      <c r="A24" s="39"/>
      <c r="B24" s="40"/>
      <c r="C24" s="40"/>
      <c r="D24" s="40"/>
      <c r="E24" s="49"/>
      <c r="F24" s="41"/>
      <c r="G24" s="40"/>
      <c r="H24" s="45" t="s">
        <v>55</v>
      </c>
      <c r="I24" s="56">
        <v>0</v>
      </c>
      <c r="J24" s="53">
        <f>I24/$I$27</f>
        <v>0</v>
      </c>
      <c r="K24" s="57">
        <v>0</v>
      </c>
      <c r="L24" s="54" t="e">
        <f>K24/I24</f>
        <v>#DIV/0!</v>
      </c>
    </row>
    <row r="25" spans="1:12" x14ac:dyDescent="0.25">
      <c r="A25" s="74" t="s">
        <v>61</v>
      </c>
      <c r="B25" s="75"/>
      <c r="C25" s="75"/>
      <c r="D25" s="75"/>
      <c r="E25" s="75"/>
      <c r="F25" s="75"/>
      <c r="G25" s="75"/>
      <c r="H25" s="76"/>
      <c r="I25" s="35">
        <v>59500</v>
      </c>
      <c r="J25" s="47">
        <f>I25/$I$27</f>
        <v>7.8637944283073663E-2</v>
      </c>
      <c r="K25" s="35">
        <v>20626.27</v>
      </c>
      <c r="L25" s="47">
        <f t="shared" ref="L25" si="4">K25/I25</f>
        <v>0.34666000000000002</v>
      </c>
    </row>
    <row r="26" spans="1:12" x14ac:dyDescent="0.25">
      <c r="A26" s="74" t="s">
        <v>60</v>
      </c>
      <c r="B26" s="75"/>
      <c r="C26" s="75"/>
      <c r="D26" s="75"/>
      <c r="E26" s="75"/>
      <c r="F26" s="75"/>
      <c r="G26" s="75"/>
      <c r="H26" s="76"/>
      <c r="I26" s="35">
        <v>18600</v>
      </c>
      <c r="J26" s="47">
        <f>I26/$I$27</f>
        <v>2.4582617876725547E-2</v>
      </c>
      <c r="K26" s="35">
        <v>8603.14</v>
      </c>
      <c r="L26" s="47">
        <f t="shared" si="1"/>
        <v>0.4625344086021505</v>
      </c>
    </row>
    <row r="27" spans="1:12" x14ac:dyDescent="0.25">
      <c r="A27" s="71" t="s">
        <v>3</v>
      </c>
      <c r="B27" s="72"/>
      <c r="C27" s="72"/>
      <c r="D27" s="72"/>
      <c r="E27" s="72"/>
      <c r="F27" s="72"/>
      <c r="G27" s="72"/>
      <c r="H27" s="73"/>
      <c r="I27" s="36">
        <f>SUM(I11:I26)</f>
        <v>756632.19</v>
      </c>
      <c r="J27" s="58">
        <f>SUM(J11:J26)</f>
        <v>1.0000000000000002</v>
      </c>
      <c r="K27" s="59">
        <f t="shared" ref="K27" si="5">SUM(K11:K26)</f>
        <v>254729.44</v>
      </c>
      <c r="L27" s="58">
        <f>K27/I27</f>
        <v>0.33666217663829506</v>
      </c>
    </row>
  </sheetData>
  <mergeCells count="29">
    <mergeCell ref="A27:H27"/>
    <mergeCell ref="A26:H26"/>
    <mergeCell ref="B10:H10"/>
    <mergeCell ref="H11:H12"/>
    <mergeCell ref="H17:H18"/>
    <mergeCell ref="A25:H25"/>
    <mergeCell ref="B4:I4"/>
    <mergeCell ref="B5:I5"/>
    <mergeCell ref="B6:I6"/>
    <mergeCell ref="B7:I7"/>
    <mergeCell ref="A2:I2"/>
    <mergeCell ref="I11:I12"/>
    <mergeCell ref="K11:K12"/>
    <mergeCell ref="H14:H15"/>
    <mergeCell ref="J11:J12"/>
    <mergeCell ref="L11:L12"/>
    <mergeCell ref="I14:I15"/>
    <mergeCell ref="K14:K15"/>
    <mergeCell ref="I17:I18"/>
    <mergeCell ref="K17:K18"/>
    <mergeCell ref="H20:H21"/>
    <mergeCell ref="I20:I21"/>
    <mergeCell ref="K20:K21"/>
    <mergeCell ref="J20:J21"/>
    <mergeCell ref="L20:L21"/>
    <mergeCell ref="J17:J18"/>
    <mergeCell ref="L17:L18"/>
    <mergeCell ref="J14:J15"/>
    <mergeCell ref="L14:L1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25"/>
  <sheetViews>
    <sheetView workbookViewId="0">
      <selection activeCell="H11" sqref="H11"/>
    </sheetView>
  </sheetViews>
  <sheetFormatPr defaultRowHeight="12.75" x14ac:dyDescent="0.25"/>
  <cols>
    <col min="1" max="1" width="27.7109375" style="19" bestFit="1" customWidth="1"/>
    <col min="2" max="2" width="8.5703125" style="19" customWidth="1"/>
    <col min="3" max="3" width="8" style="19" customWidth="1"/>
    <col min="4" max="4" width="11.28515625" style="19" bestFit="1" customWidth="1"/>
    <col min="5" max="5" width="16.28515625" style="19" bestFit="1" customWidth="1"/>
    <col min="6" max="6" width="11.140625" style="19" bestFit="1" customWidth="1"/>
    <col min="7" max="7" width="11.28515625" style="19" bestFit="1" customWidth="1"/>
    <col min="8" max="8" width="26.42578125" style="27" customWidth="1"/>
    <col min="9" max="9" width="14.5703125" style="24" customWidth="1"/>
    <col min="10" max="10" width="15.85546875" style="19" customWidth="1"/>
    <col min="11" max="11" width="15" style="19" bestFit="1" customWidth="1"/>
    <col min="12" max="12" width="12.85546875" style="19" bestFit="1" customWidth="1"/>
    <col min="13" max="16384" width="9.140625" style="19"/>
  </cols>
  <sheetData>
    <row r="2" spans="1:12" x14ac:dyDescent="0.25">
      <c r="A2" s="70" t="s">
        <v>25</v>
      </c>
      <c r="B2" s="70"/>
      <c r="C2" s="70"/>
      <c r="D2" s="70"/>
      <c r="E2" s="70"/>
      <c r="F2" s="70"/>
      <c r="G2" s="70"/>
      <c r="H2" s="70"/>
      <c r="I2" s="70"/>
    </row>
    <row r="3" spans="1:12" x14ac:dyDescent="0.25">
      <c r="A3" s="38"/>
      <c r="B3" s="38"/>
      <c r="C3" s="38"/>
      <c r="D3" s="38"/>
      <c r="E3" s="38"/>
      <c r="F3" s="38"/>
      <c r="G3" s="38"/>
      <c r="H3" s="38"/>
      <c r="I3" s="38"/>
    </row>
    <row r="4" spans="1:12" x14ac:dyDescent="0.25">
      <c r="A4" s="20" t="s">
        <v>14</v>
      </c>
      <c r="B4" s="67" t="s">
        <v>13</v>
      </c>
      <c r="C4" s="68"/>
      <c r="D4" s="68"/>
      <c r="E4" s="68"/>
      <c r="F4" s="68"/>
      <c r="G4" s="68"/>
      <c r="H4" s="68"/>
      <c r="I4" s="69"/>
    </row>
    <row r="5" spans="1:12" x14ac:dyDescent="0.25">
      <c r="A5" s="20" t="s">
        <v>21</v>
      </c>
      <c r="B5" s="67"/>
      <c r="C5" s="68"/>
      <c r="D5" s="68"/>
      <c r="E5" s="68"/>
      <c r="F5" s="68"/>
      <c r="G5" s="68"/>
      <c r="H5" s="68"/>
      <c r="I5" s="69"/>
    </row>
    <row r="6" spans="1:12" x14ac:dyDescent="0.25">
      <c r="A6" s="20" t="s">
        <v>12</v>
      </c>
      <c r="B6" s="67"/>
      <c r="C6" s="68"/>
      <c r="D6" s="68"/>
      <c r="E6" s="68"/>
      <c r="F6" s="68"/>
      <c r="G6" s="68"/>
      <c r="H6" s="68"/>
      <c r="I6" s="69"/>
    </row>
    <row r="7" spans="1:12" x14ac:dyDescent="0.25">
      <c r="A7" s="20" t="s">
        <v>22</v>
      </c>
      <c r="B7" s="67" t="s">
        <v>11</v>
      </c>
      <c r="C7" s="68"/>
      <c r="D7" s="68"/>
      <c r="E7" s="68"/>
      <c r="F7" s="68"/>
      <c r="G7" s="68"/>
      <c r="H7" s="68"/>
      <c r="I7" s="69"/>
    </row>
    <row r="9" spans="1:12" s="21" customFormat="1" ht="51" x14ac:dyDescent="0.25">
      <c r="A9" s="7" t="s">
        <v>30</v>
      </c>
      <c r="B9" s="7" t="s">
        <v>0</v>
      </c>
      <c r="C9" s="8" t="s">
        <v>26</v>
      </c>
      <c r="D9" s="8" t="s">
        <v>15</v>
      </c>
      <c r="E9" s="8" t="s">
        <v>6</v>
      </c>
      <c r="F9" s="8" t="s">
        <v>18</v>
      </c>
      <c r="G9" s="8" t="s">
        <v>19</v>
      </c>
      <c r="H9" s="9" t="s">
        <v>7</v>
      </c>
      <c r="I9" s="10" t="s">
        <v>4</v>
      </c>
      <c r="J9" s="8" t="s">
        <v>20</v>
      </c>
      <c r="K9" s="8" t="s">
        <v>16</v>
      </c>
      <c r="L9" s="8" t="s">
        <v>17</v>
      </c>
    </row>
    <row r="10" spans="1:12" s="22" customFormat="1" ht="15" customHeight="1" x14ac:dyDescent="0.25">
      <c r="A10" s="29" t="s">
        <v>23</v>
      </c>
      <c r="B10" s="80" t="s">
        <v>27</v>
      </c>
      <c r="C10" s="81"/>
      <c r="D10" s="81"/>
      <c r="E10" s="81"/>
      <c r="F10" s="81"/>
      <c r="G10" s="81"/>
      <c r="H10" s="82"/>
      <c r="I10" s="30">
        <f>SUM(I11:I13)</f>
        <v>1425000</v>
      </c>
      <c r="J10" s="11">
        <f t="shared" ref="J10:J25" si="0">I10/$I$25</f>
        <v>0.24966203644329887</v>
      </c>
      <c r="K10" s="30">
        <f>SUM(K11:K13)</f>
        <v>0</v>
      </c>
      <c r="L10" s="28">
        <f>K10/I10</f>
        <v>0</v>
      </c>
    </row>
    <row r="11" spans="1:12" s="23" customFormat="1" ht="51" x14ac:dyDescent="0.25">
      <c r="A11" s="1" t="s">
        <v>33</v>
      </c>
      <c r="B11" s="2" t="s">
        <v>1</v>
      </c>
      <c r="C11" s="2"/>
      <c r="D11" s="2">
        <v>12</v>
      </c>
      <c r="E11" s="2">
        <v>19</v>
      </c>
      <c r="F11" s="3">
        <f>E11/D11</f>
        <v>1.5833333333333333</v>
      </c>
      <c r="G11" s="2">
        <v>53</v>
      </c>
      <c r="H11" s="13" t="s">
        <v>32</v>
      </c>
      <c r="I11" s="31">
        <v>470000</v>
      </c>
      <c r="J11" s="14">
        <f t="shared" si="0"/>
        <v>8.2344671669017863E-2</v>
      </c>
      <c r="K11" s="31"/>
      <c r="L11" s="15">
        <f t="shared" ref="L11:L25" si="1">K11/I11</f>
        <v>0</v>
      </c>
    </row>
    <row r="12" spans="1:12" s="23" customFormat="1" ht="38.25" x14ac:dyDescent="0.25">
      <c r="A12" s="1"/>
      <c r="B12" s="2" t="s">
        <v>2</v>
      </c>
      <c r="C12" s="2"/>
      <c r="D12" s="2">
        <v>54</v>
      </c>
      <c r="E12" s="2">
        <v>50</v>
      </c>
      <c r="F12" s="3">
        <f>E12/D12</f>
        <v>0.92592592592592593</v>
      </c>
      <c r="G12" s="2">
        <v>51</v>
      </c>
      <c r="H12" s="13" t="s">
        <v>9</v>
      </c>
      <c r="I12" s="31">
        <v>230000</v>
      </c>
      <c r="J12" s="14">
        <f t="shared" si="0"/>
        <v>4.0296328689093851E-2</v>
      </c>
      <c r="K12" s="31"/>
      <c r="L12" s="15">
        <f t="shared" si="1"/>
        <v>0</v>
      </c>
    </row>
    <row r="13" spans="1:12" s="23" customFormat="1" x14ac:dyDescent="0.25">
      <c r="A13" s="1"/>
      <c r="B13" s="2" t="s">
        <v>5</v>
      </c>
      <c r="C13" s="2"/>
      <c r="D13" s="2"/>
      <c r="E13" s="2"/>
      <c r="F13" s="3" t="e">
        <f>E13/D13</f>
        <v>#DIV/0!</v>
      </c>
      <c r="G13" s="2"/>
      <c r="H13" s="13" t="s">
        <v>10</v>
      </c>
      <c r="I13" s="31">
        <v>725000</v>
      </c>
      <c r="J13" s="14">
        <f t="shared" si="0"/>
        <v>0.12702103608518714</v>
      </c>
      <c r="K13" s="31"/>
      <c r="L13" s="15">
        <f t="shared" si="1"/>
        <v>0</v>
      </c>
    </row>
    <row r="14" spans="1:12" s="22" customFormat="1" x14ac:dyDescent="0.25">
      <c r="A14" s="29" t="s">
        <v>23</v>
      </c>
      <c r="B14" s="80" t="s">
        <v>28</v>
      </c>
      <c r="C14" s="81"/>
      <c r="D14" s="81"/>
      <c r="E14" s="81"/>
      <c r="F14" s="81"/>
      <c r="G14" s="81"/>
      <c r="H14" s="82"/>
      <c r="I14" s="30">
        <f>SUM(I16:I18)</f>
        <v>2012600</v>
      </c>
      <c r="J14" s="11">
        <f t="shared" si="0"/>
        <v>0.35261039617247952</v>
      </c>
      <c r="K14" s="30">
        <f>SUM(K16:K18)</f>
        <v>0</v>
      </c>
      <c r="L14" s="12">
        <f t="shared" si="1"/>
        <v>0</v>
      </c>
    </row>
    <row r="15" spans="1:12" s="23" customFormat="1" ht="38.25" x14ac:dyDescent="0.25">
      <c r="A15" s="1" t="s">
        <v>29</v>
      </c>
      <c r="B15" s="2" t="s">
        <v>5</v>
      </c>
      <c r="C15" s="2"/>
      <c r="D15" s="37">
        <v>2100000</v>
      </c>
      <c r="E15" s="37">
        <v>2890000</v>
      </c>
      <c r="F15" s="3">
        <f>E15/D15</f>
        <v>1.3761904761904762</v>
      </c>
      <c r="G15" s="37">
        <v>4250000</v>
      </c>
      <c r="H15" s="13" t="s">
        <v>31</v>
      </c>
      <c r="I15" s="31">
        <v>190000</v>
      </c>
      <c r="J15" s="14">
        <f t="shared" si="0"/>
        <v>3.3288271525773183E-2</v>
      </c>
      <c r="K15" s="31"/>
      <c r="L15" s="15">
        <f>K15/I15</f>
        <v>0</v>
      </c>
    </row>
    <row r="16" spans="1:12" x14ac:dyDescent="0.25">
      <c r="A16" s="6"/>
      <c r="B16" s="2" t="s">
        <v>5</v>
      </c>
      <c r="C16" s="2"/>
      <c r="D16" s="2">
        <v>3.9</v>
      </c>
      <c r="E16" s="2">
        <v>0</v>
      </c>
      <c r="F16" s="3">
        <f>E16/D16</f>
        <v>0</v>
      </c>
      <c r="G16" s="2">
        <v>4.25</v>
      </c>
      <c r="H16" s="13" t="s">
        <v>10</v>
      </c>
      <c r="I16" s="32">
        <v>1320000</v>
      </c>
      <c r="J16" s="14">
        <f t="shared" si="0"/>
        <v>0.23126588638958209</v>
      </c>
      <c r="K16" s="32"/>
      <c r="L16" s="16">
        <f t="shared" si="1"/>
        <v>0</v>
      </c>
    </row>
    <row r="17" spans="1:12" x14ac:dyDescent="0.25">
      <c r="A17" s="6"/>
      <c r="B17" s="2" t="s">
        <v>2</v>
      </c>
      <c r="C17" s="2"/>
      <c r="D17" s="2">
        <v>55</v>
      </c>
      <c r="E17" s="2">
        <v>52</v>
      </c>
      <c r="F17" s="3">
        <f t="shared" ref="F17:F18" si="2">E17/D17</f>
        <v>0.94545454545454544</v>
      </c>
      <c r="G17" s="2">
        <v>52</v>
      </c>
      <c r="H17" s="13" t="s">
        <v>10</v>
      </c>
      <c r="I17" s="32">
        <v>457000</v>
      </c>
      <c r="J17" s="14">
        <f t="shared" si="0"/>
        <v>8.0067053090938659E-2</v>
      </c>
      <c r="K17" s="32"/>
      <c r="L17" s="16">
        <f t="shared" si="1"/>
        <v>0</v>
      </c>
    </row>
    <row r="18" spans="1:12" x14ac:dyDescent="0.25">
      <c r="A18" s="6"/>
      <c r="B18" s="2"/>
      <c r="C18" s="2"/>
      <c r="D18" s="2"/>
      <c r="E18" s="2"/>
      <c r="F18" s="3" t="e">
        <f t="shared" si="2"/>
        <v>#DIV/0!</v>
      </c>
      <c r="G18" s="2"/>
      <c r="H18" s="13" t="s">
        <v>10</v>
      </c>
      <c r="I18" s="32">
        <v>235600</v>
      </c>
      <c r="J18" s="14">
        <f t="shared" si="0"/>
        <v>4.1277456691958744E-2</v>
      </c>
      <c r="K18" s="32"/>
      <c r="L18" s="16">
        <f t="shared" si="1"/>
        <v>0</v>
      </c>
    </row>
    <row r="19" spans="1:12" s="22" customFormat="1" x14ac:dyDescent="0.25">
      <c r="A19" s="29" t="s">
        <v>23</v>
      </c>
      <c r="B19" s="80"/>
      <c r="C19" s="81"/>
      <c r="D19" s="81"/>
      <c r="E19" s="81"/>
      <c r="F19" s="81"/>
      <c r="G19" s="81"/>
      <c r="H19" s="82"/>
      <c r="I19" s="30">
        <f>SUM(I20:I21)</f>
        <v>820116</v>
      </c>
      <c r="J19" s="11">
        <f t="shared" si="0"/>
        <v>0.14368549521384735</v>
      </c>
      <c r="K19" s="30">
        <f>SUM(K20:K21)</f>
        <v>0</v>
      </c>
      <c r="L19" s="12">
        <f t="shared" si="1"/>
        <v>0</v>
      </c>
    </row>
    <row r="20" spans="1:12" ht="38.25" x14ac:dyDescent="0.25">
      <c r="A20" s="1"/>
      <c r="B20" s="2" t="s">
        <v>5</v>
      </c>
      <c r="C20" s="2"/>
      <c r="D20" s="37">
        <v>223400</v>
      </c>
      <c r="E20" s="37">
        <v>168900</v>
      </c>
      <c r="F20" s="3">
        <f>E20/D20</f>
        <v>0.75604297224709038</v>
      </c>
      <c r="G20" s="37">
        <v>704510</v>
      </c>
      <c r="H20" s="13" t="s">
        <v>8</v>
      </c>
      <c r="I20" s="32">
        <v>256660</v>
      </c>
      <c r="J20" s="14">
        <f t="shared" si="0"/>
        <v>4.4967198788447078E-2</v>
      </c>
      <c r="K20" s="32"/>
      <c r="L20" s="16">
        <f t="shared" si="1"/>
        <v>0</v>
      </c>
    </row>
    <row r="21" spans="1:12" x14ac:dyDescent="0.25">
      <c r="A21" s="1"/>
      <c r="B21" s="2" t="s">
        <v>2</v>
      </c>
      <c r="C21" s="2"/>
      <c r="D21" s="4">
        <v>140</v>
      </c>
      <c r="E21" s="2">
        <v>156</v>
      </c>
      <c r="F21" s="3">
        <f>E21/D21</f>
        <v>1.1142857142857143</v>
      </c>
      <c r="G21" s="4">
        <v>165</v>
      </c>
      <c r="H21" s="13" t="s">
        <v>10</v>
      </c>
      <c r="I21" s="33">
        <v>563456</v>
      </c>
      <c r="J21" s="14">
        <f t="shared" si="0"/>
        <v>9.8718296425400281E-2</v>
      </c>
      <c r="K21" s="32"/>
      <c r="L21" s="16">
        <f t="shared" si="1"/>
        <v>0</v>
      </c>
    </row>
    <row r="22" spans="1:12" s="22" customFormat="1" x14ac:dyDescent="0.25">
      <c r="A22" s="29" t="s">
        <v>23</v>
      </c>
      <c r="B22" s="80"/>
      <c r="C22" s="81"/>
      <c r="D22" s="81"/>
      <c r="E22" s="81"/>
      <c r="F22" s="81"/>
      <c r="G22" s="81"/>
      <c r="H22" s="82"/>
      <c r="I22" s="30">
        <f>SUM(I23)</f>
        <v>1450000</v>
      </c>
      <c r="J22" s="11">
        <f t="shared" si="0"/>
        <v>0.25404207217037428</v>
      </c>
      <c r="K22" s="30">
        <f>SUM(K23)</f>
        <v>0</v>
      </c>
      <c r="L22" s="12">
        <f t="shared" si="1"/>
        <v>0</v>
      </c>
    </row>
    <row r="23" spans="1:12" ht="38.25" x14ac:dyDescent="0.25">
      <c r="A23" s="1"/>
      <c r="B23" s="2" t="s">
        <v>1</v>
      </c>
      <c r="C23" s="2"/>
      <c r="D23" s="4">
        <v>30</v>
      </c>
      <c r="E23" s="5">
        <v>9.6</v>
      </c>
      <c r="F23" s="3">
        <f>E23/D23</f>
        <v>0.32</v>
      </c>
      <c r="G23" s="4">
        <v>50</v>
      </c>
      <c r="H23" s="13" t="s">
        <v>34</v>
      </c>
      <c r="I23" s="34">
        <v>1450000</v>
      </c>
      <c r="J23" s="14">
        <f t="shared" si="0"/>
        <v>0.25404207217037428</v>
      </c>
      <c r="K23" s="32"/>
      <c r="L23" s="16">
        <f t="shared" si="1"/>
        <v>0</v>
      </c>
    </row>
    <row r="24" spans="1:12" x14ac:dyDescent="0.25">
      <c r="A24" s="74" t="s">
        <v>24</v>
      </c>
      <c r="B24" s="75"/>
      <c r="C24" s="75"/>
      <c r="D24" s="75"/>
      <c r="E24" s="75"/>
      <c r="F24" s="75"/>
      <c r="G24" s="75"/>
      <c r="H24" s="76"/>
      <c r="I24" s="35">
        <v>464023.5</v>
      </c>
      <c r="J24" s="17">
        <f t="shared" si="0"/>
        <v>8.1297580328103219E-2</v>
      </c>
      <c r="K24" s="35"/>
      <c r="L24" s="18">
        <f t="shared" si="1"/>
        <v>0</v>
      </c>
    </row>
    <row r="25" spans="1:12" x14ac:dyDescent="0.25">
      <c r="A25" s="71" t="s">
        <v>3</v>
      </c>
      <c r="B25" s="72"/>
      <c r="C25" s="72"/>
      <c r="D25" s="72"/>
      <c r="E25" s="72"/>
      <c r="F25" s="72"/>
      <c r="G25" s="72"/>
      <c r="H25" s="73"/>
      <c r="I25" s="36">
        <f>I22+I19+I14+I10</f>
        <v>5707716</v>
      </c>
      <c r="J25" s="25">
        <f t="shared" si="0"/>
        <v>1</v>
      </c>
      <c r="K25" s="36"/>
      <c r="L25" s="26">
        <f t="shared" si="1"/>
        <v>0</v>
      </c>
    </row>
  </sheetData>
  <mergeCells count="11">
    <mergeCell ref="B10:H10"/>
    <mergeCell ref="A2:I2"/>
    <mergeCell ref="B4:I4"/>
    <mergeCell ref="B5:I5"/>
    <mergeCell ref="B6:I6"/>
    <mergeCell ref="B7:I7"/>
    <mergeCell ref="B14:H14"/>
    <mergeCell ref="B19:H19"/>
    <mergeCell ref="B22:H22"/>
    <mergeCell ref="A24:H24"/>
    <mergeCell ref="A25:H2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vorm</vt:lpstr>
      <vt:lpstr>näidis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Piret Gilden</cp:lastModifiedBy>
  <cp:lastPrinted>2019-01-15T15:19:32Z</cp:lastPrinted>
  <dcterms:created xsi:type="dcterms:W3CDTF">2018-05-28T05:49:42Z</dcterms:created>
  <dcterms:modified xsi:type="dcterms:W3CDTF">2019-04-12T19:41:06Z</dcterms:modified>
</cp:coreProperties>
</file>