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usNunnu\Desktop\Valmis_26_04\"/>
    </mc:Choice>
  </mc:AlternateContent>
  <bookViews>
    <workbookView xWindow="13800" yWindow="0" windowWidth="20490" windowHeight="7020"/>
  </bookViews>
  <sheets>
    <sheet name="Kogused" sheetId="2" r:id="rId1"/>
  </sheets>
  <calcPr calcId="171027"/>
</workbook>
</file>

<file path=xl/calcChain.xml><?xml version="1.0" encoding="utf-8"?>
<calcChain xmlns="http://schemas.openxmlformats.org/spreadsheetml/2006/main">
  <c r="G53" i="2" l="1"/>
  <c r="E53" i="2"/>
  <c r="E45" i="2"/>
  <c r="D45" i="2"/>
  <c r="F40" i="2"/>
  <c r="E40" i="2"/>
  <c r="E37" i="2"/>
  <c r="F37" i="2" s="1"/>
  <c r="F38" i="2"/>
  <c r="E38" i="2"/>
  <c r="D38" i="2"/>
  <c r="D37" i="2"/>
  <c r="E44" i="2" l="1"/>
  <c r="D44" i="2"/>
  <c r="E43" i="2"/>
  <c r="D43" i="2"/>
  <c r="D52" i="2" l="1"/>
  <c r="E52" i="2" s="1"/>
  <c r="D51" i="2"/>
  <c r="E51" i="2" s="1"/>
  <c r="F52" i="2"/>
  <c r="G52" i="2" s="1"/>
  <c r="F51" i="2"/>
  <c r="G51" i="2" s="1"/>
  <c r="D39" i="2"/>
  <c r="E39" i="2" s="1"/>
  <c r="F39" i="2" l="1"/>
  <c r="B13" i="2"/>
  <c r="G7" i="2" l="1"/>
  <c r="G8" i="2"/>
  <c r="G9" i="2"/>
  <c r="G10" i="2"/>
  <c r="G11" i="2"/>
  <c r="G12" i="2"/>
  <c r="G6" i="2"/>
  <c r="G3" i="2"/>
  <c r="G4" i="2"/>
  <c r="G5" i="2"/>
  <c r="G2" i="2"/>
  <c r="G14" i="2" l="1"/>
</calcChain>
</file>

<file path=xl/sharedStrings.xml><?xml version="1.0" encoding="utf-8"?>
<sst xmlns="http://schemas.openxmlformats.org/spreadsheetml/2006/main" count="79" uniqueCount="61">
  <si>
    <t>HÜ arv</t>
  </si>
  <si>
    <t>Taimede arv kokku, tk</t>
  </si>
  <si>
    <t>Istiku kõrgus, cm</t>
  </si>
  <si>
    <t>Liik</t>
  </si>
  <si>
    <t>Asendamisele kuulub</t>
  </si>
  <si>
    <t>HÜ</t>
  </si>
  <si>
    <t>Mulla arvutused</t>
  </si>
  <si>
    <t>Sõelutud muld kaalub ca 1,3 tonni/m3.</t>
  </si>
  <si>
    <t>Kokku, m3</t>
  </si>
  <si>
    <t>Kokku, tonni</t>
  </si>
  <si>
    <t>Kokku taimi</t>
  </si>
  <si>
    <t>Uushaljastuslahendus</t>
  </si>
  <si>
    <t>Kasvumulla koefitsient</t>
  </si>
  <si>
    <t>Korea nulg</t>
  </si>
  <si>
    <t>Aedõunapuu 'Krista'</t>
  </si>
  <si>
    <t>Aedõunapuu 'Sügisdessert'</t>
  </si>
  <si>
    <t>Aedõunapuu 'Liivi Kuldrenett'</t>
  </si>
  <si>
    <t>Prestoni sirel 'Agnes Smith'</t>
  </si>
  <si>
    <t>Kääbus-mägimänd</t>
  </si>
  <si>
    <t>Tiivuline kikkapuu</t>
  </si>
  <si>
    <t>Istiku suurus 60-100 cm</t>
  </si>
  <si>
    <t>125/150</t>
  </si>
  <si>
    <t>60/80</t>
  </si>
  <si>
    <t>80/100</t>
  </si>
  <si>
    <t>Istik 80-125 cm</t>
  </si>
  <si>
    <t>Keskmisekasvuline põõsas 1-2 m</t>
  </si>
  <si>
    <t>Okaspuu istiku kõrgus vähemalt 100 cm</t>
  </si>
  <si>
    <t>Kõrgekasvuline põõsas al 2 m</t>
  </si>
  <si>
    <t>Okaspõõsa istiku suurus 60-100 cm</t>
  </si>
  <si>
    <t>Multši koefitsient</t>
  </si>
  <si>
    <t>Puu koefitsient</t>
  </si>
  <si>
    <t>Põõsa-koefitsient</t>
  </si>
  <si>
    <t>Värdforsüütia 'Week End'</t>
  </si>
  <si>
    <t xml:space="preserve">Punane leeder ’Plumosa Aurea’ </t>
  </si>
  <si>
    <t xml:space="preserve">Kaunis veigela ’Pink Princess’ </t>
  </si>
  <si>
    <t xml:space="preserve">Kare deutsia ’Plena’ </t>
  </si>
  <si>
    <t>Puu</t>
  </si>
  <si>
    <t>0,5*2,5*2,5</t>
  </si>
  <si>
    <t>Puid, tk</t>
  </si>
  <si>
    <t>Mulla kulu, m3</t>
  </si>
  <si>
    <t>Mõõtmed</t>
  </si>
  <si>
    <t>Istik</t>
  </si>
  <si>
    <t>Põõsas</t>
  </si>
  <si>
    <t>Multši arvutused</t>
  </si>
  <si>
    <t>0,5*0,07</t>
  </si>
  <si>
    <t>0,3*1*1</t>
  </si>
  <si>
    <t>Multši kulu, m3</t>
  </si>
  <si>
    <t>1 m2 multšimiseks 15 l multsi</t>
  </si>
  <si>
    <t>Pindala, m2</t>
  </si>
  <si>
    <t>Kokku, m2</t>
  </si>
  <si>
    <t>Liitrite kulu</t>
  </si>
  <si>
    <t>Õunapuu, tüve läbimõõt 4 cm</t>
  </si>
  <si>
    <t>Muru (suurem ala)</t>
  </si>
  <si>
    <t>Muru (nulu poolsem väiksem ala)</t>
  </si>
  <si>
    <t>Pindla, m2</t>
  </si>
  <si>
    <t>Murualuse pinna muld</t>
  </si>
  <si>
    <t>Mullakihi paksus, m</t>
  </si>
  <si>
    <t>Uued puud</t>
  </si>
  <si>
    <t>Ümberistutatav puu</t>
  </si>
  <si>
    <t>1*2,5*2,5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</si>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</sst>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1" fillId="0" borderId="0" xfId="1" applyFill="1" applyBorder="1" applyAlignment="1" applyProtection="1"/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ill="1"/>
    <xf numFmtId="2" fontId="0" fillId="0" borderId="0" xfId="0" applyNumberFormat="1" applyBorder="1"/>
    <xf numFmtId="2" fontId="0" fillId="0" borderId="0" xfId="0" applyNumberFormat="1"/>
    <xf numFmtId="0" fontId="3" fillId="0" borderId="0" xfId="0" applyFont="1" applyAlignment="1">
      <alignment horizontal="justify"/>
    </xf>
    <xf numFmtId="0" fontId="0" fillId="0" borderId="1" xfId="0" applyBorder="1"/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1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2" fontId="3" fillId="0" borderId="1" xfId="0" applyNumberFormat="1" applyFont="1" applyBorder="1" applyAlignment="1">
      <alignment horizontal="justify"/>
    </xf>
    <xf numFmtId="164" fontId="3" fillId="0" borderId="1" xfId="0" applyNumberFormat="1" applyFont="1" applyBorder="1" applyAlignment="1">
      <alignment horizontal="justify"/>
    </xf>
    <xf numFmtId="0" fontId="3" fillId="0" borderId="0" xfId="0" applyFont="1" applyFill="1"/>
    <xf numFmtId="0" fontId="4" fillId="0" borderId="0" xfId="0" applyFont="1" applyAlignment="1">
      <alignment horizontal="justify"/>
    </xf>
    <xf numFmtId="164" fontId="4" fillId="0" borderId="1" xfId="0" applyNumberFormat="1" applyFont="1" applyBorder="1" applyAlignment="1">
      <alignment horizontal="justify"/>
    </xf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justify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pane ySplit="1" topLeftCell="A2" activePane="bottomLeft" state="frozen"/>
      <selection pane="bottomLeft" activeCell="E55" sqref="E55"/>
    </sheetView>
  </sheetViews>
  <sheetFormatPr defaultRowHeight="15" x14ac:dyDescent="0.25"/>
  <cols>
    <col min="1" max="1" width="30.5703125" customWidth="1"/>
    <col min="2" max="2" width="14.42578125" customWidth="1"/>
    <col min="3" max="3" width="13.5703125" style="2" customWidth="1"/>
    <col min="4" max="4" width="14.140625" customWidth="1"/>
    <col min="5" max="5" width="14.28515625" customWidth="1"/>
    <col min="6" max="6" width="16.140625" customWidth="1"/>
    <col min="7" max="7" width="10.7109375" style="9" customWidth="1"/>
    <col min="8" max="8" width="13.28515625" customWidth="1"/>
  </cols>
  <sheetData>
    <row r="1" spans="1:8" s="1" customFormat="1" ht="31.5" x14ac:dyDescent="0.25">
      <c r="A1" s="13" t="s">
        <v>3</v>
      </c>
      <c r="B1" s="13" t="s">
        <v>1</v>
      </c>
      <c r="C1" s="13" t="s">
        <v>31</v>
      </c>
      <c r="D1" s="13" t="s">
        <v>30</v>
      </c>
      <c r="E1" s="13" t="s">
        <v>29</v>
      </c>
      <c r="F1" s="13" t="s">
        <v>12</v>
      </c>
      <c r="G1" s="14" t="s">
        <v>0</v>
      </c>
      <c r="H1" s="13" t="s">
        <v>2</v>
      </c>
    </row>
    <row r="2" spans="1:8" ht="15.75" x14ac:dyDescent="0.25">
      <c r="A2" s="35" t="s">
        <v>13</v>
      </c>
      <c r="B2" s="15">
        <v>1</v>
      </c>
      <c r="C2" s="16"/>
      <c r="D2" s="17">
        <v>4</v>
      </c>
      <c r="E2" s="17">
        <v>0.9</v>
      </c>
      <c r="F2" s="16">
        <v>0.9</v>
      </c>
      <c r="G2" s="18">
        <f>(B2*D2)/E2/F2</f>
        <v>4.9382716049382713</v>
      </c>
      <c r="H2" s="16" t="s">
        <v>21</v>
      </c>
    </row>
    <row r="3" spans="1:8" ht="15.75" x14ac:dyDescent="0.25">
      <c r="A3" s="35" t="s">
        <v>14</v>
      </c>
      <c r="B3" s="15">
        <v>1</v>
      </c>
      <c r="C3" s="16"/>
      <c r="D3" s="17">
        <v>4</v>
      </c>
      <c r="E3" s="17">
        <v>0.9</v>
      </c>
      <c r="F3" s="16">
        <v>0.9</v>
      </c>
      <c r="G3" s="18">
        <f t="shared" ref="G3:G5" si="0">(B3*D3)/E3/F3</f>
        <v>4.9382716049382713</v>
      </c>
      <c r="H3" s="16" t="s">
        <v>21</v>
      </c>
    </row>
    <row r="4" spans="1:8" ht="15.75" x14ac:dyDescent="0.25">
      <c r="A4" s="35" t="s">
        <v>15</v>
      </c>
      <c r="B4" s="15">
        <v>1</v>
      </c>
      <c r="C4" s="16"/>
      <c r="D4" s="17">
        <v>4</v>
      </c>
      <c r="E4" s="17">
        <v>0.9</v>
      </c>
      <c r="F4" s="16">
        <v>0.9</v>
      </c>
      <c r="G4" s="18">
        <f t="shared" si="0"/>
        <v>4.9382716049382713</v>
      </c>
      <c r="H4" s="16" t="s">
        <v>21</v>
      </c>
    </row>
    <row r="5" spans="1:8" ht="15.75" x14ac:dyDescent="0.25">
      <c r="A5" s="35" t="s">
        <v>16</v>
      </c>
      <c r="B5" s="15">
        <v>1</v>
      </c>
      <c r="C5" s="16"/>
      <c r="D5" s="17">
        <v>4</v>
      </c>
      <c r="E5" s="17">
        <v>0.9</v>
      </c>
      <c r="F5" s="16">
        <v>0.9</v>
      </c>
      <c r="G5" s="18">
        <f t="shared" si="0"/>
        <v>4.9382716049382713</v>
      </c>
      <c r="H5" s="16" t="s">
        <v>21</v>
      </c>
    </row>
    <row r="6" spans="1:8" ht="15.75" x14ac:dyDescent="0.25">
      <c r="A6" s="35" t="s">
        <v>18</v>
      </c>
      <c r="B6" s="19">
        <v>7</v>
      </c>
      <c r="C6" s="16">
        <v>15</v>
      </c>
      <c r="D6" s="17">
        <v>4</v>
      </c>
      <c r="E6" s="17">
        <v>0.9</v>
      </c>
      <c r="F6" s="16">
        <v>0.9</v>
      </c>
      <c r="G6" s="18">
        <f>(B6/C6*D6)/E6/F6</f>
        <v>2.3045267489711931</v>
      </c>
      <c r="H6" s="20" t="s">
        <v>22</v>
      </c>
    </row>
    <row r="7" spans="1:8" ht="15.75" x14ac:dyDescent="0.25">
      <c r="A7" s="35" t="s">
        <v>32</v>
      </c>
      <c r="B7" s="15">
        <v>6</v>
      </c>
      <c r="C7" s="16">
        <v>15</v>
      </c>
      <c r="D7" s="17">
        <v>4</v>
      </c>
      <c r="E7" s="17">
        <v>0.9</v>
      </c>
      <c r="F7" s="16">
        <v>0.9</v>
      </c>
      <c r="G7" s="18">
        <f t="shared" ref="G7:G12" si="1">(B7/C7*D7)/E7/F7</f>
        <v>1.9753086419753088</v>
      </c>
      <c r="H7" s="16" t="s">
        <v>22</v>
      </c>
    </row>
    <row r="8" spans="1:8" ht="15.75" x14ac:dyDescent="0.25">
      <c r="A8" s="35" t="s">
        <v>34</v>
      </c>
      <c r="B8" s="19">
        <v>15</v>
      </c>
      <c r="C8" s="16">
        <v>15</v>
      </c>
      <c r="D8" s="17">
        <v>4</v>
      </c>
      <c r="E8" s="17">
        <v>0.9</v>
      </c>
      <c r="F8" s="16">
        <v>0.9</v>
      </c>
      <c r="G8" s="18">
        <f t="shared" si="1"/>
        <v>4.9382716049382713</v>
      </c>
      <c r="H8" s="16" t="s">
        <v>22</v>
      </c>
    </row>
    <row r="9" spans="1:8" ht="15.75" x14ac:dyDescent="0.25">
      <c r="A9" s="35" t="s">
        <v>35</v>
      </c>
      <c r="B9" s="19">
        <v>2</v>
      </c>
      <c r="C9" s="16">
        <v>15</v>
      </c>
      <c r="D9" s="17">
        <v>4</v>
      </c>
      <c r="E9" s="17">
        <v>0.9</v>
      </c>
      <c r="F9" s="16">
        <v>0.9</v>
      </c>
      <c r="G9" s="18">
        <f t="shared" si="1"/>
        <v>0.65843621399176955</v>
      </c>
      <c r="H9" s="16" t="s">
        <v>22</v>
      </c>
    </row>
    <row r="10" spans="1:8" ht="15.75" x14ac:dyDescent="0.25">
      <c r="A10" s="35" t="s">
        <v>33</v>
      </c>
      <c r="B10" s="19">
        <v>6</v>
      </c>
      <c r="C10" s="16">
        <v>8</v>
      </c>
      <c r="D10" s="17">
        <v>4</v>
      </c>
      <c r="E10" s="17">
        <v>0.9</v>
      </c>
      <c r="F10" s="16">
        <v>0.9</v>
      </c>
      <c r="G10" s="18">
        <f t="shared" si="1"/>
        <v>3.7037037037037033</v>
      </c>
      <c r="H10" s="16" t="s">
        <v>23</v>
      </c>
    </row>
    <row r="11" spans="1:8" s="7" customFormat="1" ht="15.75" x14ac:dyDescent="0.25">
      <c r="A11" s="35" t="s">
        <v>17</v>
      </c>
      <c r="B11" s="15">
        <v>11</v>
      </c>
      <c r="C11" s="16">
        <v>8</v>
      </c>
      <c r="D11" s="17">
        <v>4</v>
      </c>
      <c r="E11" s="17">
        <v>0.9</v>
      </c>
      <c r="F11" s="16">
        <v>0.9</v>
      </c>
      <c r="G11" s="18">
        <f t="shared" si="1"/>
        <v>6.7901234567901225</v>
      </c>
      <c r="H11" s="16" t="s">
        <v>23</v>
      </c>
    </row>
    <row r="12" spans="1:8" s="7" customFormat="1" ht="15.75" x14ac:dyDescent="0.25">
      <c r="A12" s="35" t="s">
        <v>19</v>
      </c>
      <c r="B12" s="15">
        <v>3</v>
      </c>
      <c r="C12" s="16">
        <v>8</v>
      </c>
      <c r="D12" s="17">
        <v>4</v>
      </c>
      <c r="E12" s="17">
        <v>0.9</v>
      </c>
      <c r="F12" s="16">
        <v>0.9</v>
      </c>
      <c r="G12" s="18">
        <f t="shared" si="1"/>
        <v>1.8518518518518516</v>
      </c>
      <c r="H12" s="16" t="s">
        <v>23</v>
      </c>
    </row>
    <row r="13" spans="1:8" s="7" customFormat="1" ht="15.75" x14ac:dyDescent="0.25">
      <c r="A13" s="21" t="s">
        <v>10</v>
      </c>
      <c r="B13" s="22">
        <f>SUM(B2:B12)</f>
        <v>54</v>
      </c>
      <c r="C13" s="23"/>
      <c r="D13" s="16"/>
      <c r="E13" s="16"/>
      <c r="F13" s="16"/>
      <c r="G13" s="18"/>
      <c r="H13" s="20"/>
    </row>
    <row r="14" spans="1:8" ht="15.75" x14ac:dyDescent="0.25">
      <c r="A14" s="21" t="s">
        <v>4</v>
      </c>
      <c r="B14" s="24">
        <v>110</v>
      </c>
      <c r="C14" s="25" t="s">
        <v>5</v>
      </c>
      <c r="D14" s="37" t="s">
        <v>11</v>
      </c>
      <c r="E14" s="38"/>
      <c r="F14" s="39"/>
      <c r="G14" s="26">
        <f>SUM(G2:G12)</f>
        <v>41.97530864197531</v>
      </c>
      <c r="H14" s="25" t="s">
        <v>5</v>
      </c>
    </row>
    <row r="15" spans="1:8" s="3" customFormat="1" x14ac:dyDescent="0.25">
      <c r="A15" s="6"/>
      <c r="D15" s="12"/>
      <c r="E15" s="12"/>
      <c r="G15" s="8"/>
    </row>
    <row r="16" spans="1:8" s="3" customFormat="1" x14ac:dyDescent="0.25">
      <c r="A16" s="4"/>
      <c r="C16" s="5"/>
      <c r="G16" s="8"/>
    </row>
    <row r="17" spans="1:7" ht="15.75" x14ac:dyDescent="0.25">
      <c r="A17" s="32" t="s">
        <v>26</v>
      </c>
      <c r="B17" s="32"/>
      <c r="C17" s="36">
        <v>4</v>
      </c>
    </row>
    <row r="18" spans="1:7" ht="15.75" x14ac:dyDescent="0.25">
      <c r="A18" s="32" t="s">
        <v>51</v>
      </c>
      <c r="B18" s="32"/>
      <c r="C18" s="36">
        <v>4</v>
      </c>
    </row>
    <row r="19" spans="1:7" ht="15.75" x14ac:dyDescent="0.25">
      <c r="A19" s="32" t="s">
        <v>28</v>
      </c>
      <c r="B19" s="32"/>
      <c r="C19" s="36">
        <v>15</v>
      </c>
    </row>
    <row r="20" spans="1:7" ht="15.75" x14ac:dyDescent="0.25">
      <c r="A20" s="32" t="s">
        <v>27</v>
      </c>
      <c r="B20" s="32"/>
      <c r="C20" s="36"/>
    </row>
    <row r="21" spans="1:7" ht="15.75" x14ac:dyDescent="0.25">
      <c r="A21" s="32" t="s">
        <v>24</v>
      </c>
      <c r="B21" s="32"/>
      <c r="C21" s="36">
        <v>8</v>
      </c>
    </row>
    <row r="22" spans="1:7" ht="15.75" x14ac:dyDescent="0.25">
      <c r="A22" s="32" t="s">
        <v>25</v>
      </c>
      <c r="B22" s="32"/>
      <c r="C22" s="36"/>
    </row>
    <row r="23" spans="1:7" ht="15.75" x14ac:dyDescent="0.25">
      <c r="A23" s="32" t="s">
        <v>20</v>
      </c>
      <c r="B23" s="32"/>
      <c r="C23" s="36">
        <v>15</v>
      </c>
    </row>
    <row r="32" spans="1:7" ht="15.75" x14ac:dyDescent="0.25">
      <c r="A32" s="10"/>
      <c r="B32" s="10"/>
      <c r="C32" s="10"/>
      <c r="D32" s="10"/>
      <c r="E32" s="10"/>
      <c r="F32" s="10"/>
      <c r="G32" s="10"/>
    </row>
    <row r="33" spans="1:7" ht="15.75" x14ac:dyDescent="0.25">
      <c r="A33" s="33" t="s">
        <v>6</v>
      </c>
      <c r="B33" s="10"/>
      <c r="C33" s="10"/>
      <c r="D33" s="10"/>
      <c r="E33" s="10"/>
      <c r="F33" s="10"/>
      <c r="G33" s="10"/>
    </row>
    <row r="34" spans="1:7" ht="15.75" x14ac:dyDescent="0.25">
      <c r="A34" s="32" t="s">
        <v>7</v>
      </c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ht="31.5" x14ac:dyDescent="0.25">
      <c r="A36" s="29" t="s">
        <v>41</v>
      </c>
      <c r="B36" s="29" t="s">
        <v>40</v>
      </c>
      <c r="C36" s="29" t="s">
        <v>38</v>
      </c>
      <c r="D36" s="29" t="s">
        <v>39</v>
      </c>
      <c r="E36" s="29" t="s">
        <v>8</v>
      </c>
      <c r="F36" s="29" t="s">
        <v>9</v>
      </c>
      <c r="G36" s="10"/>
    </row>
    <row r="37" spans="1:7" ht="15.75" x14ac:dyDescent="0.25">
      <c r="A37" s="28" t="s">
        <v>57</v>
      </c>
      <c r="B37" s="28" t="s">
        <v>37</v>
      </c>
      <c r="C37" s="28">
        <v>4</v>
      </c>
      <c r="D37" s="31">
        <f>0.5*2.5*2.5</f>
        <v>3.125</v>
      </c>
      <c r="E37" s="31">
        <f>C37*D37</f>
        <v>12.5</v>
      </c>
      <c r="F37" s="31">
        <f>E37/1.3</f>
        <v>9.615384615384615</v>
      </c>
      <c r="G37" s="10"/>
    </row>
    <row r="38" spans="1:7" ht="15.75" x14ac:dyDescent="0.25">
      <c r="A38" s="28" t="s">
        <v>58</v>
      </c>
      <c r="B38" s="28" t="s">
        <v>59</v>
      </c>
      <c r="C38" s="28">
        <v>1</v>
      </c>
      <c r="D38" s="31">
        <f>1*2.5*2.5</f>
        <v>6.25</v>
      </c>
      <c r="E38" s="31">
        <f>D38</f>
        <v>6.25</v>
      </c>
      <c r="F38" s="31">
        <f>E38/1.3</f>
        <v>4.8076923076923075</v>
      </c>
      <c r="G38" s="10"/>
    </row>
    <row r="39" spans="1:7" ht="15.75" x14ac:dyDescent="0.25">
      <c r="A39" s="28" t="s">
        <v>42</v>
      </c>
      <c r="B39" s="28" t="s">
        <v>45</v>
      </c>
      <c r="C39" s="28">
        <v>50</v>
      </c>
      <c r="D39" s="31">
        <f>0.3*1*1</f>
        <v>0.3</v>
      </c>
      <c r="E39" s="31">
        <f>C39*D39</f>
        <v>15</v>
      </c>
      <c r="F39" s="31">
        <f>E39/1.3</f>
        <v>11.538461538461538</v>
      </c>
      <c r="G39" s="10"/>
    </row>
    <row r="40" spans="1:7" ht="15.75" x14ac:dyDescent="0.25">
      <c r="A40" s="40" t="s">
        <v>60</v>
      </c>
      <c r="B40" s="11"/>
      <c r="C40" s="28"/>
      <c r="D40" s="28"/>
      <c r="E40" s="31">
        <f>SUM(E37:E39)</f>
        <v>33.75</v>
      </c>
      <c r="F40" s="31">
        <f>SUM(F37:F39)</f>
        <v>25.96153846153846</v>
      </c>
      <c r="G40" s="10"/>
    </row>
    <row r="41" spans="1:7" ht="15.75" x14ac:dyDescent="0.25">
      <c r="A41" s="10"/>
      <c r="B41" s="10"/>
      <c r="C41" s="10"/>
      <c r="D41" s="10"/>
      <c r="E41" s="10"/>
      <c r="F41" s="10"/>
      <c r="G41" s="10"/>
    </row>
    <row r="42" spans="1:7" ht="31.5" x14ac:dyDescent="0.25">
      <c r="A42" s="29" t="s">
        <v>55</v>
      </c>
      <c r="B42" s="29" t="s">
        <v>54</v>
      </c>
      <c r="C42" s="29" t="s">
        <v>56</v>
      </c>
      <c r="D42" s="29" t="s">
        <v>39</v>
      </c>
      <c r="E42" s="29" t="s">
        <v>9</v>
      </c>
      <c r="F42" s="10"/>
      <c r="G42" s="10"/>
    </row>
    <row r="43" spans="1:7" ht="15.75" x14ac:dyDescent="0.25">
      <c r="A43" s="28" t="s">
        <v>53</v>
      </c>
      <c r="B43" s="31">
        <v>37</v>
      </c>
      <c r="C43" s="30">
        <v>0.15</v>
      </c>
      <c r="D43" s="31">
        <f>B43*C43</f>
        <v>5.55</v>
      </c>
      <c r="E43" s="31">
        <f>D43/1.3</f>
        <v>4.2692307692307692</v>
      </c>
      <c r="F43" s="10"/>
      <c r="G43" s="10"/>
    </row>
    <row r="44" spans="1:7" ht="15.75" x14ac:dyDescent="0.25">
      <c r="A44" s="28" t="s">
        <v>52</v>
      </c>
      <c r="B44" s="28">
        <v>60</v>
      </c>
      <c r="C44" s="28">
        <v>0.15</v>
      </c>
      <c r="D44" s="31">
        <f>B44*C44</f>
        <v>9</v>
      </c>
      <c r="E44" s="31">
        <f>D44/1.3</f>
        <v>6.9230769230769225</v>
      </c>
      <c r="F44" s="10"/>
      <c r="G44" s="10"/>
    </row>
    <row r="45" spans="1:7" ht="15.75" x14ac:dyDescent="0.25">
      <c r="A45" s="28" t="s">
        <v>60</v>
      </c>
      <c r="B45" s="28"/>
      <c r="C45" s="28"/>
      <c r="D45" s="31">
        <f>SUM(D43:D44)</f>
        <v>14.55</v>
      </c>
      <c r="E45" s="31">
        <f>SUM(E43:E44)</f>
        <v>11.192307692307692</v>
      </c>
      <c r="F45" s="10"/>
      <c r="G45" s="10"/>
    </row>
    <row r="46" spans="1:7" ht="15.75" x14ac:dyDescent="0.25">
      <c r="A46" s="10"/>
      <c r="B46" s="10"/>
      <c r="C46" s="10"/>
      <c r="D46" s="10"/>
      <c r="E46" s="10"/>
      <c r="F46" s="10"/>
      <c r="G46" s="10"/>
    </row>
    <row r="47" spans="1:7" ht="15.75" x14ac:dyDescent="0.25">
      <c r="A47" s="33" t="s">
        <v>43</v>
      </c>
      <c r="B47" s="10"/>
      <c r="C47" s="10"/>
      <c r="D47" s="10"/>
      <c r="E47" s="10"/>
      <c r="F47" s="10"/>
      <c r="G47" s="10"/>
    </row>
    <row r="48" spans="1:7" ht="15.75" x14ac:dyDescent="0.25">
      <c r="A48" s="10" t="s">
        <v>47</v>
      </c>
      <c r="C48" s="10"/>
      <c r="D48" s="10"/>
      <c r="E48" s="10"/>
      <c r="F48" s="10"/>
      <c r="G48" s="10"/>
    </row>
    <row r="49" spans="1:7" x14ac:dyDescent="0.25">
      <c r="C49"/>
      <c r="G49"/>
    </row>
    <row r="50" spans="1:7" ht="31.5" x14ac:dyDescent="0.25">
      <c r="A50" s="29" t="s">
        <v>41</v>
      </c>
      <c r="B50" s="29" t="s">
        <v>40</v>
      </c>
      <c r="C50" s="29" t="s">
        <v>38</v>
      </c>
      <c r="D50" s="29" t="s">
        <v>48</v>
      </c>
      <c r="E50" s="29" t="s">
        <v>49</v>
      </c>
      <c r="F50" s="29" t="s">
        <v>46</v>
      </c>
      <c r="G50" s="29" t="s">
        <v>8</v>
      </c>
    </row>
    <row r="51" spans="1:7" ht="15.75" x14ac:dyDescent="0.25">
      <c r="A51" s="28" t="s">
        <v>36</v>
      </c>
      <c r="B51" s="28" t="s">
        <v>44</v>
      </c>
      <c r="C51" s="28">
        <v>5</v>
      </c>
      <c r="D51" s="31">
        <f>3.14*0.5*0.5</f>
        <v>0.78500000000000003</v>
      </c>
      <c r="E51" s="31">
        <f>C51*D51</f>
        <v>3.9250000000000003</v>
      </c>
      <c r="F51" s="30">
        <f>3.14*0.5*0.5*0.07</f>
        <v>5.4950000000000006E-2</v>
      </c>
      <c r="G51" s="31">
        <f>C51*F51</f>
        <v>0.27475000000000005</v>
      </c>
    </row>
    <row r="52" spans="1:7" ht="15.75" x14ac:dyDescent="0.25">
      <c r="A52" s="28" t="s">
        <v>42</v>
      </c>
      <c r="B52" s="28" t="s">
        <v>44</v>
      </c>
      <c r="C52" s="28">
        <v>50</v>
      </c>
      <c r="D52" s="31">
        <f>3.14*0.5*0.5</f>
        <v>0.78500000000000003</v>
      </c>
      <c r="E52" s="31">
        <f>C52*D52</f>
        <v>39.25</v>
      </c>
      <c r="F52" s="30">
        <f>3.14*0.5*0.5*0.07</f>
        <v>5.4950000000000006E-2</v>
      </c>
      <c r="G52" s="31">
        <f>C52*F52</f>
        <v>2.7475000000000005</v>
      </c>
    </row>
    <row r="53" spans="1:7" ht="15.75" x14ac:dyDescent="0.25">
      <c r="A53" s="29" t="s">
        <v>50</v>
      </c>
      <c r="B53" s="11"/>
      <c r="C53" s="27"/>
      <c r="D53" s="11"/>
      <c r="E53" s="34">
        <f>(E51+E52)*15</f>
        <v>647.625</v>
      </c>
      <c r="F53" s="11"/>
      <c r="G53" s="34">
        <f>SUM(G51:G52)</f>
        <v>3.0222500000000005</v>
      </c>
    </row>
  </sheetData>
  <mergeCells count="1">
    <mergeCell ref="D14:F14"/>
  </mergeCells>
  <pageMargins left="0.7" right="0.7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Kogused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</dc:creator>
  <cp:lastModifiedBy>KS</cp:lastModifiedBy>
  <cp:lastPrinted>2017-04-26T05:52:01Z</cp:lastPrinted>
  <dcterms:created xsi:type="dcterms:W3CDTF">2015-12-03T18:53:10Z</dcterms:created>
  <dcterms:modified xsi:type="dcterms:W3CDTF">2017-04-26T06:13:56Z</dcterms:modified>
</cp:coreProperties>
</file>